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<sst xmlns="http://schemas.openxmlformats.org/spreadsheetml/2006/main" count="166" uniqueCount="119">
  <si>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</si>
  <si>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</si>
  <si>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</si>
  <si>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</si>
  <si>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</si>
  <si>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</si>
  <si>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</si>
  <si>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</si>
  <si>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</si>
  <si>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</si>
  <si>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</si>
  <si>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</si>
  <si>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</si>
  <si>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</si>
  <si>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</si>
  <si>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</si>
  <si>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</si>
  <si>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</si>
  <si>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</si>
  <si>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</si>
  <si>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</si>
  <si>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</si>
  <si>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</si>
  <si>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</si>
  <si>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</si>
  <si>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</si>
  <si>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</si>
  <si>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</si>
  <si>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</si>
  <si>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</si>
  <si>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</si>
  <si>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</si>
  <si>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</si>
  <si>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</si>
  <si>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</si>
  <si>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</si>
  <si>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</si>
  <si>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</si>
  <si>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</si>
  <si>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</si>
  <si>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</si>
  <si>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</si>
  <si>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</si>
  <si>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</si>
  <si>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</si>
  <si>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</si>
  <si>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</si>
  <si>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</si>
  <si>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</si>
  <si>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</si>
  <si>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</si>
  <si>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</si>
  <si>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</si>
  <si>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</si>
  <si>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</si>
  <si>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</si>
  <si>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</si>
  <si>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</si>
  <si>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</si>
  <si>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</si>
  <si>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</si>
  <si>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</si>
  <si>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</si>
  <si>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</si>
  <si>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</si>
  <si>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</si>
  <si>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</si>
  <si>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</si>
  <si>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</si>
  <si>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</si>
  <si>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</si>
  <si>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</si>
  <si>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</si>
  <si>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</si>
  <si>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</si>
  <si>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</si>
  <si>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</si>
  <si>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</si>
  <si>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</si>
  <si>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</si>
  <si>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</si>
  <si>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</si>
  <si>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</si>
  <si>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</si>
  <si>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</si>
  <si>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</si>
  <si>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</si>
  <si>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</si>
  <si>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</si>
  <si>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</si>
  <si>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</si>
  <si>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</si>
  <si>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</si>
  <si>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</si>
  <si>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</si>
  <si>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</si>
  <si>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</si>
  <si>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</si>
  <si>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</si>
  <si>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</si>
  <si>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</si>
  <si>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</si>
  <si>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</si>
  <si>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</si>
  <si>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</si>
  <si>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</si>
  <si>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</si>
  <si>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</si>
  <si>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</si>
  <si>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</si>
  <si>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</si>
  <si>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</si>
  <si>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</si>
  <si>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</si>
  <si>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</si>
  <si>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</si>
  <si>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</si>
  <si>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</si>
  <si>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06.04.2015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</si>
</sst>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25442955"/>
        <c:axId val="27660004"/>
      </c:bar3D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7613445"/>
        <c:axId val="25867822"/>
      </c:bar3D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31483807"/>
        <c:axId val="14918808"/>
      </c:bar3D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51545"/>
        <c:axId val="463906"/>
      </c:bar3D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175155"/>
        <c:axId val="37576396"/>
      </c:bar3DChart>
      <c:catAx>
        <c:axId val="4175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6396"/>
        <c:crosses val="autoZero"/>
        <c:auto val="1"/>
        <c:lblOffset val="100"/>
        <c:tickLblSkip val="2"/>
        <c:noMultiLvlLbl val="0"/>
      </c:catAx>
      <c:valAx>
        <c:axId val="375763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2643245"/>
        <c:axId val="23789206"/>
      </c:bar3DChart>
      <c:catAx>
        <c:axId val="264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89206"/>
        <c:crosses val="autoZero"/>
        <c:auto val="1"/>
        <c:lblOffset val="100"/>
        <c:tickLblSkip val="1"/>
        <c:noMultiLvlLbl val="0"/>
      </c:cat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12776263"/>
        <c:axId val="47877504"/>
      </c:bar3D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877504"/>
        <c:crosses val="autoZero"/>
        <c:auto val="1"/>
        <c:lblOffset val="100"/>
        <c:tickLblSkip val="1"/>
        <c:noMultiLvlLbl val="0"/>
      </c:catAx>
      <c:valAx>
        <c:axId val="4787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28244353"/>
        <c:axId val="52872586"/>
      </c:bar3D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2586"/>
        <c:crosses val="autoZero"/>
        <c:auto val="1"/>
        <c:lblOffset val="100"/>
        <c:tickLblSkip val="1"/>
        <c:noMultiLvlLbl val="0"/>
      </c:catAx>
      <c:valAx>
        <c:axId val="52872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6091227"/>
        <c:axId val="54821044"/>
      </c:bar3D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821044"/>
        <c:crosses val="autoZero"/>
        <c:auto val="1"/>
        <c:lblOffset val="100"/>
        <c:tickLblSkip val="1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114258.5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</f>
        <v>80149.60000000002</v>
      </c>
      <c r="E6" s="3">
        <f>D6/D144*100</f>
        <v>36.0778439070677</v>
      </c>
      <c r="F6" s="3">
        <f>D6/B6*100</f>
        <v>70.14760389817826</v>
      </c>
      <c r="G6" s="3">
        <f aca="true" t="shared" si="0" ref="G6:G43">D6/C6*100</f>
        <v>23.747424510071752</v>
      </c>
      <c r="H6" s="3">
        <f>B6-D6</f>
        <v>34108.89999999998</v>
      </c>
      <c r="I6" s="3">
        <f aca="true" t="shared" si="1" ref="I6:I43">C6-D6</f>
        <v>257358.99999999994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</f>
        <v>37847.89999999999</v>
      </c>
      <c r="E7" s="123">
        <f>D7/D6*100</f>
        <v>47.22157066286042</v>
      </c>
      <c r="F7" s="108">
        <f>D7/B7*100</f>
        <v>71.28617950799445</v>
      </c>
      <c r="G7" s="108">
        <f>D7/C7*100</f>
        <v>21.034043139687128</v>
      </c>
      <c r="H7" s="108">
        <f>B7-D7</f>
        <v>15245.000000000015</v>
      </c>
      <c r="I7" s="108">
        <f t="shared" si="1"/>
        <v>142088.5</v>
      </c>
    </row>
    <row r="8" spans="1:9" ht="18">
      <c r="A8" s="29" t="s">
        <v>3</v>
      </c>
      <c r="B8" s="49">
        <v>81208.5</v>
      </c>
      <c r="C8" s="50">
        <v>251964.7</v>
      </c>
      <c r="D8" s="51">
        <f>2656.8+4544.7+5310.3+304.5+4240.2+2115.7+0.5+13.7+8260.2+9928.8+1441.7+7980.3+10682.7+0.1+0.1+1665.8</f>
        <v>59146.100000000006</v>
      </c>
      <c r="E8" s="1">
        <f>D8/D6*100</f>
        <v>73.79462904368829</v>
      </c>
      <c r="F8" s="1">
        <f>D8/B8*100</f>
        <v>72.8324005492036</v>
      </c>
      <c r="G8" s="1">
        <f t="shared" si="0"/>
        <v>23.473962820982464</v>
      </c>
      <c r="H8" s="1">
        <f>B8-D8</f>
        <v>22062.399999999994</v>
      </c>
      <c r="I8" s="1">
        <f t="shared" si="1"/>
        <v>192818.6</v>
      </c>
    </row>
    <row r="9" spans="1:9" ht="18">
      <c r="A9" s="29" t="s">
        <v>2</v>
      </c>
      <c r="B9" s="49">
        <v>14.6</v>
      </c>
      <c r="C9" s="50">
        <v>45.2</v>
      </c>
      <c r="D9" s="51">
        <f>0.3+0.2</f>
        <v>0.5</v>
      </c>
      <c r="E9" s="12">
        <f>D9/D6*100</f>
        <v>0.0006238334314831263</v>
      </c>
      <c r="F9" s="149">
        <f>D9/B9*100</f>
        <v>3.4246575342465753</v>
      </c>
      <c r="G9" s="1">
        <f t="shared" si="0"/>
        <v>1.1061946902654867</v>
      </c>
      <c r="H9" s="1">
        <f aca="true" t="shared" si="2" ref="H9:H43">B9-D9</f>
        <v>14.1</v>
      </c>
      <c r="I9" s="1">
        <f t="shared" si="1"/>
        <v>44.7</v>
      </c>
    </row>
    <row r="10" spans="1:9" ht="18">
      <c r="A10" s="29" t="s">
        <v>1</v>
      </c>
      <c r="B10" s="49">
        <v>8148.8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</f>
        <v>4651.900000000001</v>
      </c>
      <c r="E10" s="1">
        <f>D10/D6*100</f>
        <v>5.804021479832712</v>
      </c>
      <c r="F10" s="1">
        <f aca="true" t="shared" si="3" ref="F10:F41">D10/B10*100</f>
        <v>57.08693304535638</v>
      </c>
      <c r="G10" s="1">
        <f t="shared" si="0"/>
        <v>21.040181640554334</v>
      </c>
      <c r="H10" s="1">
        <f t="shared" si="2"/>
        <v>3496.8999999999996</v>
      </c>
      <c r="I10" s="1">
        <f t="shared" si="1"/>
        <v>17457.699999999997</v>
      </c>
    </row>
    <row r="11" spans="1:9" ht="18">
      <c r="A11" s="29" t="s">
        <v>0</v>
      </c>
      <c r="B11" s="49">
        <v>22971.7</v>
      </c>
      <c r="C11" s="50">
        <v>59404.7</v>
      </c>
      <c r="D11" s="56">
        <f>710.3+17.9+0.2+17+333.3+17.1+16+76.8+12.9+141.2+71+247.3+17.2+2.5+2414.8+355.4+677.9+3904.9+275.6+783.8+1761.8+627.5+1607.1+421.9+578.4+120.9-0.2+227.1</f>
        <v>15437.599999999997</v>
      </c>
      <c r="E11" s="1">
        <f>D11/D6*100</f>
        <v>19.26098196372782</v>
      </c>
      <c r="F11" s="1">
        <f t="shared" si="3"/>
        <v>67.2026885254465</v>
      </c>
      <c r="G11" s="1">
        <f t="shared" si="0"/>
        <v>25.987169365386908</v>
      </c>
      <c r="H11" s="1">
        <f t="shared" si="2"/>
        <v>7534.100000000004</v>
      </c>
      <c r="I11" s="1">
        <f t="shared" si="1"/>
        <v>43967.1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</f>
        <v>27.699999999999996</v>
      </c>
      <c r="E12" s="1">
        <f>D12/D6*100</f>
        <v>0.034560372104165196</v>
      </c>
      <c r="F12" s="1">
        <f t="shared" si="3"/>
        <v>49.641577060931894</v>
      </c>
      <c r="G12" s="1">
        <f t="shared" si="0"/>
        <v>9.678546470999299</v>
      </c>
      <c r="H12" s="1">
        <f t="shared" si="2"/>
        <v>28.1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1859.1000000000015</v>
      </c>
      <c r="C13" s="50">
        <f>C6-C8-C9-C10-C11-C12</f>
        <v>3698.1999999999725</v>
      </c>
      <c r="D13" s="50">
        <f>D6-D8-D9-D10-D11-D12</f>
        <v>885.8000000000163</v>
      </c>
      <c r="E13" s="1">
        <f>D13/D6*100</f>
        <v>1.105183307215527</v>
      </c>
      <c r="F13" s="1">
        <f t="shared" si="3"/>
        <v>47.646710774031284</v>
      </c>
      <c r="G13" s="1">
        <f t="shared" si="0"/>
        <v>23.952192958737303</v>
      </c>
      <c r="H13" s="1">
        <f t="shared" si="2"/>
        <v>973.2999999999852</v>
      </c>
      <c r="I13" s="1">
        <f t="shared" si="1"/>
        <v>2812.399999999956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</f>
        <v>48900.6</v>
      </c>
      <c r="E18" s="3">
        <f>D18/D144*100</f>
        <v>22.011690810209338</v>
      </c>
      <c r="F18" s="3">
        <f>D18/B18*100</f>
        <v>75.61055937211535</v>
      </c>
      <c r="G18" s="3">
        <f t="shared" si="0"/>
        <v>21.6212750736286</v>
      </c>
      <c r="H18" s="3">
        <f>B18-D18</f>
        <v>15773.700000000004</v>
      </c>
      <c r="I18" s="3">
        <f t="shared" si="1"/>
        <v>177268.30000000002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</f>
        <v>46624.899999999994</v>
      </c>
      <c r="E19" s="123">
        <f>D19/D18*100</f>
        <v>95.34627386985026</v>
      </c>
      <c r="F19" s="108">
        <f t="shared" si="3"/>
        <v>74.99798932573243</v>
      </c>
      <c r="G19" s="108">
        <f t="shared" si="0"/>
        <v>24.997372924610435</v>
      </c>
      <c r="H19" s="108">
        <f t="shared" si="2"/>
        <v>15543.300000000003</v>
      </c>
      <c r="I19" s="108">
        <f t="shared" si="1"/>
        <v>139894.30000000002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</f>
        <v>36280</v>
      </c>
      <c r="E20" s="1">
        <f>D20/D18*100</f>
        <v>74.19131871592577</v>
      </c>
      <c r="F20" s="1">
        <f t="shared" si="3"/>
        <v>73.97710543164867</v>
      </c>
      <c r="G20" s="1">
        <f t="shared" si="0"/>
        <v>21.44259996843895</v>
      </c>
      <c r="H20" s="1">
        <f t="shared" si="2"/>
        <v>12762.199999999997</v>
      </c>
      <c r="I20" s="1">
        <f t="shared" si="1"/>
        <v>132915.9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</f>
        <v>2021.6999999999998</v>
      </c>
      <c r="E21" s="1">
        <f>D21/D18*100</f>
        <v>4.134305100550914</v>
      </c>
      <c r="F21" s="1">
        <f t="shared" si="3"/>
        <v>79.96282086777676</v>
      </c>
      <c r="G21" s="1">
        <f t="shared" si="0"/>
        <v>16.185123808151403</v>
      </c>
      <c r="H21" s="1">
        <f t="shared" si="2"/>
        <v>506.60000000000036</v>
      </c>
      <c r="I21" s="1">
        <f t="shared" si="1"/>
        <v>10469.400000000001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</f>
        <v>709.1000000000001</v>
      </c>
      <c r="E22" s="1">
        <f>D22/D18*100</f>
        <v>1.4500844570414273</v>
      </c>
      <c r="F22" s="1">
        <f t="shared" si="3"/>
        <v>69.73153702428952</v>
      </c>
      <c r="G22" s="1">
        <f t="shared" si="0"/>
        <v>21.796329880429106</v>
      </c>
      <c r="H22" s="1">
        <f t="shared" si="2"/>
        <v>307.79999999999984</v>
      </c>
      <c r="I22" s="1">
        <f t="shared" si="1"/>
        <v>2544.2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</f>
        <v>6764.5</v>
      </c>
      <c r="E23" s="1">
        <f>D23/D18*100</f>
        <v>13.833163601264605</v>
      </c>
      <c r="F23" s="1">
        <f t="shared" si="3"/>
        <v>88.50234846205173</v>
      </c>
      <c r="G23" s="1">
        <f t="shared" si="0"/>
        <v>27.41305387377311</v>
      </c>
      <c r="H23" s="1">
        <f t="shared" si="2"/>
        <v>878.8000000000002</v>
      </c>
      <c r="I23" s="1">
        <f t="shared" si="1"/>
        <v>17911.7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</f>
        <v>335.2</v>
      </c>
      <c r="E24" s="1">
        <f>D24/D18*100</f>
        <v>0.6854721618957641</v>
      </c>
      <c r="F24" s="1">
        <f t="shared" si="3"/>
        <v>73.01241559573077</v>
      </c>
      <c r="G24" s="1">
        <f t="shared" si="0"/>
        <v>21.93573718997448</v>
      </c>
      <c r="H24" s="1">
        <f t="shared" si="2"/>
        <v>123.90000000000003</v>
      </c>
      <c r="I24" s="1">
        <f t="shared" si="1"/>
        <v>1192.8999999999999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2790.0999999999976</v>
      </c>
      <c r="E25" s="1">
        <f>D25/D18*100</f>
        <v>5.705655963321508</v>
      </c>
      <c r="F25" s="1">
        <f t="shared" si="3"/>
        <v>70.02384238925819</v>
      </c>
      <c r="G25" s="1">
        <f t="shared" si="0"/>
        <v>18.57058232330287</v>
      </c>
      <c r="H25" s="1">
        <f t="shared" si="2"/>
        <v>1194.4000000000092</v>
      </c>
      <c r="I25" s="1">
        <f t="shared" si="1"/>
        <v>12234.20000000003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</f>
        <v>10581.4</v>
      </c>
      <c r="E33" s="3">
        <f>D33/D144*100</f>
        <v>4.763019372751032</v>
      </c>
      <c r="F33" s="3">
        <f>D33/B33*100</f>
        <v>72.75039876794456</v>
      </c>
      <c r="G33" s="3">
        <f t="shared" si="0"/>
        <v>25.1963291567252</v>
      </c>
      <c r="H33" s="3">
        <f t="shared" si="2"/>
        <v>3963.3999999999996</v>
      </c>
      <c r="I33" s="3">
        <f t="shared" si="1"/>
        <v>31414.399999999994</v>
      </c>
    </row>
    <row r="34" spans="1:9" ht="18">
      <c r="A34" s="29" t="s">
        <v>3</v>
      </c>
      <c r="B34" s="49">
        <v>9615.4</v>
      </c>
      <c r="C34" s="50">
        <v>29626.4</v>
      </c>
      <c r="D34" s="51">
        <f>1216.2+1064.6-0.1+1185.2+1240.8+0.1+1202.8+1206.8</f>
        <v>7116.4000000000015</v>
      </c>
      <c r="E34" s="1">
        <f>D34/D33*100</f>
        <v>67.25386054775362</v>
      </c>
      <c r="F34" s="1">
        <f t="shared" si="3"/>
        <v>74.01044158329348</v>
      </c>
      <c r="G34" s="1">
        <f t="shared" si="0"/>
        <v>24.02046823103719</v>
      </c>
      <c r="H34" s="1">
        <f t="shared" si="2"/>
        <v>2498.999999999998</v>
      </c>
      <c r="I34" s="1">
        <f t="shared" si="1"/>
        <v>22510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1271.3</v>
      </c>
      <c r="C36" s="50">
        <v>2423.5</v>
      </c>
      <c r="D36" s="51">
        <f>6.5+2.8+10.2+0.8+23.6+67.7+80.5+1.3+36.1+6.9+3.3+7.6-0.1+154.9+32.2+23.8+2.3+86.1+23.3+3.4+0.7+1.8+4.8+6+11.6+1.8+11.8+146.5+0.1</f>
        <v>758.2999999999998</v>
      </c>
      <c r="E36" s="1">
        <f>D36/D33*100</f>
        <v>7.166348498308352</v>
      </c>
      <c r="F36" s="1">
        <f t="shared" si="3"/>
        <v>59.64760481396995</v>
      </c>
      <c r="G36" s="1">
        <f t="shared" si="0"/>
        <v>31.28945739632762</v>
      </c>
      <c r="H36" s="1">
        <f t="shared" si="2"/>
        <v>513.0000000000001</v>
      </c>
      <c r="I36" s="1">
        <f t="shared" si="1"/>
        <v>1665.2000000000003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</f>
        <v>43.300000000000004</v>
      </c>
      <c r="E37" s="19">
        <f>D37/D33*100</f>
        <v>0.40920861133687425</v>
      </c>
      <c r="F37" s="19">
        <f t="shared" si="3"/>
        <v>23.60959651035987</v>
      </c>
      <c r="G37" s="19">
        <f t="shared" si="0"/>
        <v>8.399612027158101</v>
      </c>
      <c r="H37" s="19">
        <f t="shared" si="2"/>
        <v>140.1</v>
      </c>
      <c r="I37" s="19">
        <f t="shared" si="1"/>
        <v>472.2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</f>
        <v>10.2</v>
      </c>
      <c r="E38" s="1">
        <f>D38/D33*100</f>
        <v>0.09639556202392877</v>
      </c>
      <c r="F38" s="1">
        <f t="shared" si="3"/>
        <v>30.357142857142854</v>
      </c>
      <c r="G38" s="1">
        <f t="shared" si="0"/>
        <v>21.610169491525422</v>
      </c>
      <c r="H38" s="1">
        <f t="shared" si="2"/>
        <v>23.400000000000002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3441.0999999999995</v>
      </c>
      <c r="C39" s="49">
        <f>C33-C34-C36-C37-C35-C38</f>
        <v>9383.199999999993</v>
      </c>
      <c r="D39" s="49">
        <f>D33-D34-D36-D37-D35-D38</f>
        <v>2653.1999999999985</v>
      </c>
      <c r="E39" s="1">
        <f>D39/D33*100</f>
        <v>25.07418678057722</v>
      </c>
      <c r="F39" s="1">
        <f t="shared" si="3"/>
        <v>77.10325186713548</v>
      </c>
      <c r="G39" s="1">
        <f t="shared" si="0"/>
        <v>28.276067865973232</v>
      </c>
      <c r="H39" s="1">
        <f>B39-D39</f>
        <v>787.900000000001</v>
      </c>
      <c r="I39" s="1">
        <f t="shared" si="1"/>
        <v>6729.9999999999945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</f>
        <v>141.99999999999997</v>
      </c>
      <c r="E43" s="3">
        <f>D43/D144*100</f>
        <v>0.06391864506876654</v>
      </c>
      <c r="F43" s="3">
        <f>D43/B43*100</f>
        <v>48.931771192281175</v>
      </c>
      <c r="G43" s="3">
        <f t="shared" si="0"/>
        <v>17.7300536895992</v>
      </c>
      <c r="H43" s="3">
        <f t="shared" si="2"/>
        <v>148.20000000000002</v>
      </c>
      <c r="I43" s="3">
        <f t="shared" si="1"/>
        <v>658.9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</f>
        <v>1610.9999999999998</v>
      </c>
      <c r="E45" s="3">
        <f>D45/D144*100</f>
        <v>0.7251615296181896</v>
      </c>
      <c r="F45" s="3">
        <f>D45/B45*100</f>
        <v>70.5403275243016</v>
      </c>
      <c r="G45" s="3">
        <f aca="true" t="shared" si="4" ref="G45:G75">D45/C45*100</f>
        <v>23.879402347918884</v>
      </c>
      <c r="H45" s="3">
        <f>B45-D45</f>
        <v>672.8</v>
      </c>
      <c r="I45" s="3">
        <f aca="true" t="shared" si="5" ref="I45:I76">C45-D45</f>
        <v>5135.400000000001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</f>
        <v>1320.3000000000002</v>
      </c>
      <c r="E46" s="1">
        <f>D46/D45*100</f>
        <v>81.95530726256986</v>
      </c>
      <c r="F46" s="1">
        <f aca="true" t="shared" si="6" ref="F46:F73">D46/B46*100</f>
        <v>73.08203254732648</v>
      </c>
      <c r="G46" s="1">
        <f t="shared" si="4"/>
        <v>22.938202540002436</v>
      </c>
      <c r="H46" s="1">
        <f aca="true" t="shared" si="7" ref="H46:H73">B46-D46</f>
        <v>486.2999999999997</v>
      </c>
      <c r="I46" s="1">
        <f t="shared" si="5"/>
        <v>4435.599999999999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0.0186219739292365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</f>
        <v>10.4</v>
      </c>
      <c r="E48" s="1">
        <f>D48/D45*100</f>
        <v>0.6455617628801987</v>
      </c>
      <c r="F48" s="1">
        <f t="shared" si="6"/>
        <v>53.60824742268042</v>
      </c>
      <c r="G48" s="1">
        <f t="shared" si="4"/>
        <v>17.275747508305646</v>
      </c>
      <c r="H48" s="1">
        <f t="shared" si="7"/>
        <v>8.999999999999998</v>
      </c>
      <c r="I48" s="1">
        <f t="shared" si="5"/>
        <v>49.800000000000004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</f>
        <v>171.09999999999997</v>
      </c>
      <c r="E49" s="1">
        <f>D49/D45*100</f>
        <v>10.620732464307883</v>
      </c>
      <c r="F49" s="1">
        <f t="shared" si="6"/>
        <v>58.43579234972677</v>
      </c>
      <c r="G49" s="1">
        <f t="shared" si="4"/>
        <v>31.785249860672483</v>
      </c>
      <c r="H49" s="1">
        <f t="shared" si="7"/>
        <v>121.70000000000005</v>
      </c>
      <c r="I49" s="1">
        <f t="shared" si="5"/>
        <v>367.2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108.89999999999962</v>
      </c>
      <c r="E50" s="1">
        <f>D50/D45*100</f>
        <v>6.759776536312827</v>
      </c>
      <c r="F50" s="1">
        <f t="shared" si="6"/>
        <v>66.12021857923483</v>
      </c>
      <c r="G50" s="1">
        <f t="shared" si="4"/>
        <v>27.865916069600654</v>
      </c>
      <c r="H50" s="1">
        <f t="shared" si="7"/>
        <v>55.80000000000017</v>
      </c>
      <c r="I50" s="1">
        <f t="shared" si="5"/>
        <v>281.90000000000134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</f>
        <v>3178.8</v>
      </c>
      <c r="E51" s="3">
        <f>D51/D144*100</f>
        <v>1.4308773869337688</v>
      </c>
      <c r="F51" s="3">
        <f>D51/B51*100</f>
        <v>62.298873101420874</v>
      </c>
      <c r="G51" s="3">
        <f t="shared" si="4"/>
        <v>22.37378323022023</v>
      </c>
      <c r="H51" s="3">
        <f>B51-D51</f>
        <v>1923.6999999999998</v>
      </c>
      <c r="I51" s="3">
        <f t="shared" si="5"/>
        <v>11028.900000000001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</f>
        <v>1992.4</v>
      </c>
      <c r="E52" s="1">
        <f>D52/D51*100</f>
        <v>62.677740027683406</v>
      </c>
      <c r="F52" s="1">
        <f t="shared" si="6"/>
        <v>72.72860010950903</v>
      </c>
      <c r="G52" s="1">
        <f t="shared" si="4"/>
        <v>22.824804389914195</v>
      </c>
      <c r="H52" s="1">
        <f t="shared" si="7"/>
        <v>747.0999999999999</v>
      </c>
      <c r="I52" s="1">
        <f t="shared" si="5"/>
        <v>6736.700000000001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</f>
        <v>25.4</v>
      </c>
      <c r="E54" s="1">
        <f>D54/D51*100</f>
        <v>0.7990436642758272</v>
      </c>
      <c r="F54" s="1">
        <f t="shared" si="6"/>
        <v>30.238095238095237</v>
      </c>
      <c r="G54" s="1">
        <f t="shared" si="4"/>
        <v>9.632157755024648</v>
      </c>
      <c r="H54" s="1">
        <f t="shared" si="7"/>
        <v>58.6</v>
      </c>
      <c r="I54" s="1">
        <f t="shared" si="5"/>
        <v>238.29999999999998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</f>
        <v>225.10000000000002</v>
      </c>
      <c r="E55" s="1">
        <f>D55/D51*100</f>
        <v>7.081288536554675</v>
      </c>
      <c r="F55" s="1">
        <f t="shared" si="6"/>
        <v>69.21894218942191</v>
      </c>
      <c r="G55" s="1">
        <f t="shared" si="4"/>
        <v>31.70869136498099</v>
      </c>
      <c r="H55" s="1">
        <f t="shared" si="7"/>
        <v>100.09999999999997</v>
      </c>
      <c r="I55" s="1">
        <f t="shared" si="5"/>
        <v>484.79999999999995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935.9000000000001</v>
      </c>
      <c r="E56" s="1">
        <f>D56/D51*100</f>
        <v>29.4419277714861</v>
      </c>
      <c r="F56" s="1">
        <f t="shared" si="6"/>
        <v>47.90152523287952</v>
      </c>
      <c r="G56" s="1">
        <f t="shared" si="4"/>
        <v>20.82508177388131</v>
      </c>
      <c r="H56" s="1">
        <f t="shared" si="7"/>
        <v>1017.8999999999999</v>
      </c>
      <c r="I56" s="1">
        <f>C56-D56</f>
        <v>3558.200000000001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</f>
        <v>498.69999999999993</v>
      </c>
      <c r="E58" s="3">
        <f>D58/D144*100</f>
        <v>0.22448048095629491</v>
      </c>
      <c r="F58" s="3">
        <f>D58/B58*100</f>
        <v>63.79685301266469</v>
      </c>
      <c r="G58" s="3">
        <f t="shared" si="4"/>
        <v>9.098704615945993</v>
      </c>
      <c r="H58" s="3">
        <f>B58-D58</f>
        <v>283.0000000000001</v>
      </c>
      <c r="I58" s="3">
        <f t="shared" si="5"/>
        <v>4982.3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</f>
        <v>320.79999999999995</v>
      </c>
      <c r="E59" s="1">
        <f>D59/D58*100</f>
        <v>64.32725085221576</v>
      </c>
      <c r="F59" s="1">
        <f t="shared" si="6"/>
        <v>73.22529102944532</v>
      </c>
      <c r="G59" s="1">
        <f t="shared" si="4"/>
        <v>22.49491620503471</v>
      </c>
      <c r="H59" s="1">
        <f t="shared" si="7"/>
        <v>117.30000000000007</v>
      </c>
      <c r="I59" s="1">
        <f t="shared" si="5"/>
        <v>1105.3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206.4</v>
      </c>
      <c r="C61" s="50">
        <v>420.8</v>
      </c>
      <c r="D61" s="51">
        <f>1.3+56.1+4.9+63.5+3.5</f>
        <v>129.3</v>
      </c>
      <c r="E61" s="1">
        <f>D61/D58*100</f>
        <v>25.927411269300187</v>
      </c>
      <c r="F61" s="1">
        <f t="shared" si="6"/>
        <v>62.645348837209305</v>
      </c>
      <c r="G61" s="1">
        <f t="shared" si="4"/>
        <v>30.727186311787076</v>
      </c>
      <c r="H61" s="1">
        <f t="shared" si="7"/>
        <v>77.1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137.20000000000002</v>
      </c>
      <c r="C63" s="50">
        <f>C58-C59-C61-C62-C60</f>
        <v>505.1999999999998</v>
      </c>
      <c r="D63" s="50">
        <f>D58-D59-D61-D62-D60</f>
        <v>48.599999999999966</v>
      </c>
      <c r="E63" s="1">
        <f>D63/D58*100</f>
        <v>9.745337878484053</v>
      </c>
      <c r="F63" s="1">
        <f t="shared" si="6"/>
        <v>35.42274052478131</v>
      </c>
      <c r="G63" s="1">
        <f t="shared" si="4"/>
        <v>9.619952494061755</v>
      </c>
      <c r="H63" s="1">
        <f t="shared" si="7"/>
        <v>88.60000000000005</v>
      </c>
      <c r="I63" s="1">
        <f t="shared" si="5"/>
        <v>456.59999999999985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256.9</v>
      </c>
      <c r="C68" s="53">
        <f>C69+C70</f>
        <v>476.7</v>
      </c>
      <c r="D68" s="54">
        <f>SUM(D69:D70)</f>
        <v>86.1</v>
      </c>
      <c r="E68" s="42">
        <f>D68/D144*100</f>
        <v>0.03875630521423099</v>
      </c>
      <c r="F68" s="112">
        <f>D68/B68*100</f>
        <v>33.5149863760218</v>
      </c>
      <c r="G68" s="3">
        <f t="shared" si="4"/>
        <v>18.06167400881057</v>
      </c>
      <c r="H68" s="3">
        <f>B68-D68</f>
        <v>170.79999999999998</v>
      </c>
      <c r="I68" s="3">
        <f t="shared" si="5"/>
        <v>390.6</v>
      </c>
    </row>
    <row r="69" spans="1:9" ht="18">
      <c r="A69" s="29" t="s">
        <v>8</v>
      </c>
      <c r="B69" s="49">
        <v>256.7</v>
      </c>
      <c r="C69" s="50">
        <v>273.9</v>
      </c>
      <c r="D69" s="51">
        <f>0.2+12.6+73.3</f>
        <v>86.1</v>
      </c>
      <c r="E69" s="1">
        <f>D69/D68*100</f>
        <v>100</v>
      </c>
      <c r="F69" s="1">
        <f t="shared" si="6"/>
        <v>33.541098558628754</v>
      </c>
      <c r="G69" s="1">
        <f t="shared" si="4"/>
        <v>31.434830230010952</v>
      </c>
      <c r="H69" s="1">
        <f t="shared" si="7"/>
        <v>170.6</v>
      </c>
      <c r="I69" s="1">
        <f t="shared" si="5"/>
        <v>187.79999999999998</v>
      </c>
    </row>
    <row r="70" spans="1:9" ht="18.75" thickBot="1">
      <c r="A70" s="29" t="s">
        <v>9</v>
      </c>
      <c r="B70" s="49">
        <v>0.2</v>
      </c>
      <c r="C70" s="50">
        <v>202.8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202.8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16819.7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</f>
        <v>10908.199999999997</v>
      </c>
      <c r="E89" s="3">
        <f>D89/D144*100</f>
        <v>4.910122282669853</v>
      </c>
      <c r="F89" s="3">
        <f aca="true" t="shared" si="10" ref="F89:F95">D89/B89*100</f>
        <v>64.85371320534847</v>
      </c>
      <c r="G89" s="3">
        <f t="shared" si="8"/>
        <v>22.507144257255156</v>
      </c>
      <c r="H89" s="3">
        <f aca="true" t="shared" si="11" ref="H89:H95">B89-D89</f>
        <v>5911.500000000004</v>
      </c>
      <c r="I89" s="3">
        <f t="shared" si="9"/>
        <v>37557.3</v>
      </c>
    </row>
    <row r="90" spans="1:9" ht="18">
      <c r="A90" s="29" t="s">
        <v>3</v>
      </c>
      <c r="B90" s="49">
        <v>13055.3</v>
      </c>
      <c r="C90" s="50">
        <v>39638</v>
      </c>
      <c r="D90" s="51">
        <f>1167.3+36.1+0.8+0.4+161.9+1233.6+154.1+3-0.1+4.3+0.5+8.4+3.9+81.5+433.3+525.7+205+5.2+9.3+444.2+1273.5+170.1+45.1+1046.6+229.9+0.1+3.7+172.5+333.2+439.7+1159+4.9+64+21.3</f>
        <v>9442</v>
      </c>
      <c r="E90" s="1">
        <f>D90/D89*100</f>
        <v>86.55873563007648</v>
      </c>
      <c r="F90" s="1">
        <f t="shared" si="10"/>
        <v>72.32311781422105</v>
      </c>
      <c r="G90" s="1">
        <f t="shared" si="8"/>
        <v>23.820576214743426</v>
      </c>
      <c r="H90" s="1">
        <f t="shared" si="11"/>
        <v>3613.2999999999993</v>
      </c>
      <c r="I90" s="1">
        <f t="shared" si="9"/>
        <v>30196</v>
      </c>
    </row>
    <row r="91" spans="1:9" ht="18">
      <c r="A91" s="29" t="s">
        <v>33</v>
      </c>
      <c r="B91" s="49">
        <v>1196.4</v>
      </c>
      <c r="C91" s="50">
        <v>2406.5</v>
      </c>
      <c r="D91" s="51">
        <f>15.4+0.6+1.6+3.7+2.5+4.3+0.4+4.2+0.8+56.6+102.4+16.1+0.1+47.1+29.8</f>
        <v>285.59999999999997</v>
      </c>
      <c r="E91" s="1">
        <f>D91/D89*100</f>
        <v>2.6182138207953654</v>
      </c>
      <c r="F91" s="1">
        <f t="shared" si="10"/>
        <v>23.871614844533596</v>
      </c>
      <c r="G91" s="1">
        <f t="shared" si="8"/>
        <v>11.867857884895075</v>
      </c>
      <c r="H91" s="1">
        <f t="shared" si="11"/>
        <v>910.8000000000002</v>
      </c>
      <c r="I91" s="1">
        <f t="shared" si="9"/>
        <v>2120.9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2568.0000000000014</v>
      </c>
      <c r="C93" s="127">
        <f>C89-C90-C91-C92</f>
        <v>6421</v>
      </c>
      <c r="D93" s="127">
        <f>D89-D90-D91-D92</f>
        <v>1180.5999999999972</v>
      </c>
      <c r="E93" s="128">
        <f>D93/D89*100</f>
        <v>10.823050549128157</v>
      </c>
      <c r="F93" s="128">
        <f t="shared" si="10"/>
        <v>45.97352024922105</v>
      </c>
      <c r="G93" s="128">
        <f>D93/C93*100</f>
        <v>18.386544152001203</v>
      </c>
      <c r="H93" s="128">
        <f t="shared" si="11"/>
        <v>1387.4000000000042</v>
      </c>
      <c r="I93" s="128">
        <f>C93-D93</f>
        <v>5240.400000000003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</f>
        <v>18717.4</v>
      </c>
      <c r="E94" s="134">
        <f>D94/D144*100</f>
        <v>8.425287656409374</v>
      </c>
      <c r="F94" s="138">
        <f t="shared" si="10"/>
        <v>94.38645325910463</v>
      </c>
      <c r="G94" s="125">
        <f>D94/C94*100</f>
        <v>37.03606967389089</v>
      </c>
      <c r="H94" s="139">
        <f t="shared" si="11"/>
        <v>1113.199999999997</v>
      </c>
      <c r="I94" s="134">
        <f>C94-D94</f>
        <v>31820.9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</f>
        <v>1269.6000000000001</v>
      </c>
      <c r="E95" s="146">
        <f>D95/D94*100</f>
        <v>6.782993364463014</v>
      </c>
      <c r="F95" s="147">
        <f t="shared" si="10"/>
        <v>82.33463035019456</v>
      </c>
      <c r="G95" s="148">
        <f>D95/C95*100</f>
        <v>26.15736448482601</v>
      </c>
      <c r="H95" s="137">
        <f t="shared" si="11"/>
        <v>272.39999999999986</v>
      </c>
      <c r="I95" s="96">
        <f>C95-D95</f>
        <v>3584.0999999999995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2639.7</v>
      </c>
      <c r="C101" s="105">
        <f>6061.2+4589.8</f>
        <v>10651</v>
      </c>
      <c r="D101" s="90">
        <f>110.5+80.7+66.2+55.7+33+106.8+21.7+2.2+3.9+0.4+5.9+27.7+127.6+1.1+13.8+50.2+3.3+23.2+111+21.4+3.2+5.8+132.8+36.6+20.9+0.1+13.6</f>
        <v>1079.2999999999997</v>
      </c>
      <c r="E101" s="25">
        <f>D101/D144*100</f>
        <v>0.4858267156529559</v>
      </c>
      <c r="F101" s="25">
        <f>D101/B101*100</f>
        <v>40.887222032806754</v>
      </c>
      <c r="G101" s="25">
        <f aca="true" t="shared" si="12" ref="G101:G142">D101/C101*100</f>
        <v>10.133320814946952</v>
      </c>
      <c r="H101" s="25">
        <f aca="true" t="shared" si="13" ref="H101:H106">B101-D101</f>
        <v>1560.4</v>
      </c>
      <c r="I101" s="25">
        <f aca="true" t="shared" si="14" ref="I101:I142">C101-D101</f>
        <v>9571.7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2382</v>
      </c>
      <c r="C103" s="51">
        <f>5036.9+4586</f>
        <v>9622.9</v>
      </c>
      <c r="D103" s="51">
        <f>110.3+80.7+66.2+32.9+19.7+106.6+21.7+3.9+5.8+27.6+127.6+1.1+0.1+13.7+10.7+3.3+110.8+21.4+3.1+2+132.8+20.9+0.1</f>
        <v>923</v>
      </c>
      <c r="E103" s="1">
        <f>D103/D101*100</f>
        <v>85.51839155007877</v>
      </c>
      <c r="F103" s="1">
        <f aca="true" t="shared" si="15" ref="F103:F142">D103/B103*100</f>
        <v>38.74895046179681</v>
      </c>
      <c r="G103" s="1">
        <f t="shared" si="12"/>
        <v>9.591703124837627</v>
      </c>
      <c r="H103" s="1">
        <f t="shared" si="13"/>
        <v>1459</v>
      </c>
      <c r="I103" s="1">
        <f t="shared" si="14"/>
        <v>8699.9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156.29999999999973</v>
      </c>
      <c r="E105" s="96">
        <f>D105/D101*100</f>
        <v>14.481608449921223</v>
      </c>
      <c r="F105" s="96">
        <f t="shared" si="15"/>
        <v>60.65192083818387</v>
      </c>
      <c r="G105" s="96">
        <f t="shared" si="12"/>
        <v>15.202801283921765</v>
      </c>
      <c r="H105" s="96">
        <f>B105-D105</f>
        <v>101.40000000000009</v>
      </c>
      <c r="I105" s="96">
        <f t="shared" si="14"/>
        <v>871.8000000000006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62426.399999999994</v>
      </c>
      <c r="C106" s="93">
        <f>SUM(C107:C141)-C114-C118+C142-C134-C135-C108-C111-C121-C122-C132</f>
        <v>149269.8</v>
      </c>
      <c r="D106" s="93">
        <f>SUM(D107:D141)-D114-D118+D142-D134-D135-D108-D111-D121-D122-D132</f>
        <v>46304.299999999996</v>
      </c>
      <c r="E106" s="94">
        <f>D106/D144*100</f>
        <v>20.843014907448502</v>
      </c>
      <c r="F106" s="94">
        <f>D106/B106*100</f>
        <v>74.17422757038689</v>
      </c>
      <c r="G106" s="94">
        <f t="shared" si="12"/>
        <v>31.020541328520572</v>
      </c>
      <c r="H106" s="94">
        <f t="shared" si="13"/>
        <v>16122.099999999999</v>
      </c>
      <c r="I106" s="94">
        <f t="shared" si="14"/>
        <v>102965.5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</f>
        <v>441.40000000000003</v>
      </c>
      <c r="E107" s="6">
        <f>D107/D106*100</f>
        <v>0.9532592005494093</v>
      </c>
      <c r="F107" s="6">
        <f t="shared" si="15"/>
        <v>50.77648682848269</v>
      </c>
      <c r="G107" s="6">
        <f t="shared" si="12"/>
        <v>24.524947216357376</v>
      </c>
      <c r="H107" s="6">
        <f aca="true" t="shared" si="16" ref="H107:H142">B107-D107</f>
        <v>427.8999999999999</v>
      </c>
      <c r="I107" s="6">
        <f t="shared" si="14"/>
        <v>1358.3999999999999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</f>
        <v>251.6</v>
      </c>
      <c r="E108" s="1"/>
      <c r="F108" s="1">
        <f t="shared" si="15"/>
        <v>62.01626817845699</v>
      </c>
      <c r="G108" s="1">
        <f t="shared" si="12"/>
        <v>30.545101371858685</v>
      </c>
      <c r="H108" s="1">
        <f t="shared" si="16"/>
        <v>154.1</v>
      </c>
      <c r="I108" s="1">
        <f t="shared" si="14"/>
        <v>572.1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</f>
        <v>52.4</v>
      </c>
      <c r="E109" s="6">
        <f>D109/D106*100</f>
        <v>0.11316443613228146</v>
      </c>
      <c r="F109" s="6">
        <f>D109/B109*100</f>
        <v>17.293729372937293</v>
      </c>
      <c r="G109" s="6">
        <f t="shared" si="12"/>
        <v>5.797742863465369</v>
      </c>
      <c r="H109" s="6">
        <f t="shared" si="16"/>
        <v>250.6</v>
      </c>
      <c r="I109" s="6">
        <f t="shared" si="14"/>
        <v>851.4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</f>
        <v>11.1</v>
      </c>
      <c r="E110" s="6">
        <f>D110/D106*100</f>
        <v>0.023971855745578707</v>
      </c>
      <c r="F110" s="6">
        <f t="shared" si="15"/>
        <v>28.10126582278481</v>
      </c>
      <c r="G110" s="6">
        <f t="shared" si="12"/>
        <v>13.120567375886525</v>
      </c>
      <c r="H110" s="6">
        <f t="shared" si="16"/>
        <v>28.4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0.0354178769574316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</f>
        <v>340.3</v>
      </c>
      <c r="E113" s="6">
        <f>D113/D106*100</f>
        <v>0.7349209468667058</v>
      </c>
      <c r="F113" s="6">
        <f t="shared" si="15"/>
        <v>58.74331089245642</v>
      </c>
      <c r="G113" s="6">
        <f t="shared" si="12"/>
        <v>22.205546492659053</v>
      </c>
      <c r="H113" s="6">
        <f t="shared" si="16"/>
        <v>238.99999999999994</v>
      </c>
      <c r="I113" s="6">
        <f t="shared" si="14"/>
        <v>1192.2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0.07774655917484986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</f>
        <v>62</v>
      </c>
      <c r="E117" s="6">
        <f>D117/D106*100</f>
        <v>0.1338968519122414</v>
      </c>
      <c r="F117" s="6">
        <f t="shared" si="15"/>
        <v>70.53469852104664</v>
      </c>
      <c r="G117" s="6">
        <f t="shared" si="12"/>
        <v>30.332681017612522</v>
      </c>
      <c r="H117" s="6">
        <f t="shared" si="16"/>
        <v>25.900000000000006</v>
      </c>
      <c r="I117" s="6">
        <f t="shared" si="14"/>
        <v>142.4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0.5390428102789591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0.2388547067982887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</f>
        <v>196.1</v>
      </c>
      <c r="E123" s="19">
        <f>D123/D106*100</f>
        <v>0.42350278483855713</v>
      </c>
      <c r="F123" s="6">
        <f t="shared" si="15"/>
        <v>24.851096185527815</v>
      </c>
      <c r="G123" s="6">
        <f t="shared" si="12"/>
        <v>6.684163883018609</v>
      </c>
      <c r="H123" s="6">
        <f t="shared" si="16"/>
        <v>593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0.28053550102258323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0.004319253287491658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</f>
        <v>61.89999999999999</v>
      </c>
      <c r="E127" s="19">
        <f>D127/D106*100</f>
        <v>0.13368088924786684</v>
      </c>
      <c r="F127" s="6">
        <f t="shared" si="15"/>
        <v>69.00780379041247</v>
      </c>
      <c r="G127" s="6">
        <f t="shared" si="12"/>
        <v>47.87316318638823</v>
      </c>
      <c r="H127" s="6">
        <f t="shared" si="16"/>
        <v>27.80000000000001</v>
      </c>
      <c r="I127" s="6">
        <f t="shared" si="14"/>
        <v>67.40000000000002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</f>
        <v>32.3</v>
      </c>
      <c r="E128" s="19">
        <f>D128/D106*100</f>
        <v>0.06975594059299028</v>
      </c>
      <c r="F128" s="6">
        <f t="shared" si="15"/>
        <v>23.321299638989167</v>
      </c>
      <c r="G128" s="6">
        <f t="shared" si="12"/>
        <v>4.9692307692307685</v>
      </c>
      <c r="H128" s="6">
        <f t="shared" si="16"/>
        <v>106.2</v>
      </c>
      <c r="I128" s="6">
        <f t="shared" si="14"/>
        <v>617.7</v>
      </c>
    </row>
    <row r="129" spans="1:9" s="2" customFormat="1" ht="35.25" customHeight="1">
      <c r="A129" s="17" t="s">
        <v>71</v>
      </c>
      <c r="B129" s="80">
        <v>156.7</v>
      </c>
      <c r="C129" s="60">
        <f>171.5+14.8</f>
        <v>186.3</v>
      </c>
      <c r="D129" s="83">
        <f>5.6+5.6+3.5+1.3</f>
        <v>16</v>
      </c>
      <c r="E129" s="19">
        <f>D129/D106*100</f>
        <v>0.03455402629993327</v>
      </c>
      <c r="F129" s="6">
        <f t="shared" si="15"/>
        <v>10.21059349074665</v>
      </c>
      <c r="G129" s="6">
        <f t="shared" si="12"/>
        <v>8.588298443370906</v>
      </c>
      <c r="H129" s="6">
        <f t="shared" si="16"/>
        <v>140.7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</f>
        <v>222.99999999999997</v>
      </c>
      <c r="E133" s="19">
        <f>D133/D106*100</f>
        <v>0.48159674155531984</v>
      </c>
      <c r="F133" s="6">
        <f t="shared" si="15"/>
        <v>68.78470080197408</v>
      </c>
      <c r="G133" s="6">
        <f t="shared" si="12"/>
        <v>22.623516282844676</v>
      </c>
      <c r="H133" s="6">
        <f t="shared" si="16"/>
        <v>101.20000000000002</v>
      </c>
      <c r="I133" s="6">
        <f t="shared" si="14"/>
        <v>762.6999999999999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</f>
        <v>192.3</v>
      </c>
      <c r="E134" s="1">
        <f>D134/D133*100</f>
        <v>86.23318385650227</v>
      </c>
      <c r="F134" s="1">
        <f aca="true" t="shared" si="17" ref="F134:F141">D134/B134*100</f>
        <v>72.02247191011236</v>
      </c>
      <c r="G134" s="1">
        <f t="shared" si="12"/>
        <v>22.658183103570167</v>
      </c>
      <c r="H134" s="1">
        <f t="shared" si="16"/>
        <v>74.69999999999999</v>
      </c>
      <c r="I134" s="1">
        <f t="shared" si="14"/>
        <v>656.4000000000001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</f>
        <v>13</v>
      </c>
      <c r="E135" s="1">
        <f>D135/D133*100</f>
        <v>5.829596412556055</v>
      </c>
      <c r="F135" s="1">
        <f t="shared" si="17"/>
        <v>62.20095693779905</v>
      </c>
      <c r="G135" s="1">
        <f>D135/C135*100</f>
        <v>49.42965779467681</v>
      </c>
      <c r="H135" s="1">
        <f t="shared" si="16"/>
        <v>7.899999999999999</v>
      </c>
      <c r="I135" s="1">
        <f t="shared" si="14"/>
        <v>13.3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0.5211179091358686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1.533766842388288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4.5222581920037666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1.129916660007818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75.99445407877886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</f>
        <v>5565.9</v>
      </c>
      <c r="E142" s="19">
        <f>D142/D106*100</f>
        <v>12.020265936424911</v>
      </c>
      <c r="F142" s="6">
        <f t="shared" si="15"/>
        <v>75</v>
      </c>
      <c r="G142" s="6">
        <f t="shared" si="12"/>
        <v>25.00022458384613</v>
      </c>
      <c r="H142" s="6">
        <f t="shared" si="16"/>
        <v>1855.3000000000002</v>
      </c>
      <c r="I142" s="6">
        <f t="shared" si="14"/>
        <v>16697.5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67833</v>
      </c>
      <c r="C143" s="84">
        <f>C43+C68+C71+C76+C78+C86+C101+C106+C99+C83+C97</f>
        <v>165070.59999999998</v>
      </c>
      <c r="D143" s="60">
        <f>D43+D68+D71+D76+D78+D86+D101+D106+D99+D83+D97</f>
        <v>47611.7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222157.4</v>
      </c>
      <c r="E144" s="38">
        <v>100</v>
      </c>
      <c r="F144" s="3">
        <f>D144/B144*100</f>
        <v>72.56988804389263</v>
      </c>
      <c r="G144" s="3">
        <f aca="true" t="shared" si="18" ref="G144:G150">D144/C144*100</f>
        <v>24.78929521968063</v>
      </c>
      <c r="H144" s="3">
        <f aca="true" t="shared" si="19" ref="H144:H150">B144-D144</f>
        <v>83971.49999999997</v>
      </c>
      <c r="I144" s="3">
        <f aca="true" t="shared" si="20" ref="I144:I150">C144-D144</f>
        <v>674025.3999999999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158239.5</v>
      </c>
      <c r="C145" s="67">
        <f>C8+C20+C34+C52+C59+C90+C114+C118+C46+C134</f>
        <v>507335.6</v>
      </c>
      <c r="D145" s="67">
        <f>D8+D20+D34+D52+D59+D90+D114+D118+D46+D134</f>
        <v>115860.40000000001</v>
      </c>
      <c r="E145" s="6">
        <f>D145/D144*100</f>
        <v>52.15239285299522</v>
      </c>
      <c r="F145" s="6">
        <f aca="true" t="shared" si="21" ref="F145:F156">D145/B145*100</f>
        <v>73.21838099842329</v>
      </c>
      <c r="G145" s="6">
        <f t="shared" si="18"/>
        <v>22.83703331680253</v>
      </c>
      <c r="H145" s="6">
        <f t="shared" si="19"/>
        <v>42379.09999999999</v>
      </c>
      <c r="I145" s="18">
        <f t="shared" si="20"/>
        <v>391475.19999999995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35939.9</v>
      </c>
      <c r="C146" s="68">
        <f>C11+C23+C36+C55+C61+C91+C49+C135+C108+C111+C95+C132</f>
        <v>96347.79999999999</v>
      </c>
      <c r="D146" s="68">
        <f>D11+D23+D36+D55+D61+D91+D49+D135+D108+D111+D95+D132</f>
        <v>25305.69999999999</v>
      </c>
      <c r="E146" s="6">
        <f>D146/D144*100</f>
        <v>11.390887721948488</v>
      </c>
      <c r="F146" s="6">
        <f t="shared" si="21"/>
        <v>70.41115862871068</v>
      </c>
      <c r="G146" s="6">
        <f t="shared" si="18"/>
        <v>26.264948447188203</v>
      </c>
      <c r="H146" s="6">
        <f t="shared" si="19"/>
        <v>10634.200000000012</v>
      </c>
      <c r="I146" s="18">
        <f t="shared" si="20"/>
        <v>71042.1</v>
      </c>
      <c r="K146" s="46"/>
      <c r="L146" s="102"/>
    </row>
    <row r="147" spans="1:12" ht="18.75">
      <c r="A147" s="23" t="s">
        <v>1</v>
      </c>
      <c r="B147" s="67">
        <f>B22+B10+B54+B48+B60+B35+B102+B122</f>
        <v>9269.1</v>
      </c>
      <c r="C147" s="67">
        <f>C22+C10+C54+C48+C60+C35+C102+C122</f>
        <v>25686.8</v>
      </c>
      <c r="D147" s="67">
        <f>D22+D10+D54+D48+D60+D35+D102+D122</f>
        <v>5396.8</v>
      </c>
      <c r="E147" s="6">
        <f>D147/D144*100</f>
        <v>2.4292686176557705</v>
      </c>
      <c r="F147" s="6">
        <f t="shared" si="21"/>
        <v>58.22356000043154</v>
      </c>
      <c r="G147" s="6">
        <f t="shared" si="18"/>
        <v>21.01001292492642</v>
      </c>
      <c r="H147" s="6">
        <f t="shared" si="19"/>
        <v>3872.3</v>
      </c>
      <c r="I147" s="18">
        <f t="shared" si="20"/>
        <v>20290</v>
      </c>
      <c r="K147" s="46"/>
      <c r="L147" s="47"/>
    </row>
    <row r="148" spans="1:12" ht="21" customHeight="1">
      <c r="A148" s="23" t="s">
        <v>15</v>
      </c>
      <c r="B148" s="67">
        <f>B12+B24+B103+B62+B38+B92</f>
        <v>2930.5</v>
      </c>
      <c r="C148" s="67">
        <f>C12+C24+C103+C62+C38+C92</f>
        <v>14613.3</v>
      </c>
      <c r="D148" s="67">
        <f>D12+D24+D103+D62+D38+D92</f>
        <v>1296.1000000000001</v>
      </c>
      <c r="E148" s="6">
        <f>D148/D144*100</f>
        <v>0.5834151822086503</v>
      </c>
      <c r="F148" s="6">
        <f t="shared" si="21"/>
        <v>44.22794744924075</v>
      </c>
      <c r="G148" s="6">
        <f t="shared" si="18"/>
        <v>8.869317676363314</v>
      </c>
      <c r="H148" s="6">
        <f t="shared" si="19"/>
        <v>1634.3999999999999</v>
      </c>
      <c r="I148" s="18">
        <f t="shared" si="20"/>
        <v>13317.199999999999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2022.4999999999998</v>
      </c>
      <c r="E149" s="6">
        <f>D149/D144*100</f>
        <v>0.9103905609266222</v>
      </c>
      <c r="F149" s="6">
        <f t="shared" si="21"/>
        <v>77.39553038420325</v>
      </c>
      <c r="G149" s="6">
        <f t="shared" si="18"/>
        <v>16.02818106891523</v>
      </c>
      <c r="H149" s="6">
        <f t="shared" si="19"/>
        <v>590.7000000000005</v>
      </c>
      <c r="I149" s="18">
        <f t="shared" si="20"/>
        <v>10595.900000000001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97136.69999999997</v>
      </c>
      <c r="C150" s="67">
        <f>C144-C145-C146-C147-C148-C149</f>
        <v>239580.9</v>
      </c>
      <c r="D150" s="67">
        <f>D144-D145-D146-D147-D148-D149</f>
        <v>72275.89999999998</v>
      </c>
      <c r="E150" s="6">
        <f>D150/D144*100</f>
        <v>32.53364506426524</v>
      </c>
      <c r="F150" s="6">
        <f t="shared" si="21"/>
        <v>74.4063778160057</v>
      </c>
      <c r="G150" s="43">
        <f t="shared" si="18"/>
        <v>30.167638572190015</v>
      </c>
      <c r="H150" s="6">
        <f t="shared" si="19"/>
        <v>24860.79999999999</v>
      </c>
      <c r="I150" s="6">
        <f t="shared" si="20"/>
        <v>167305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</f>
        <v>9803</v>
      </c>
      <c r="E154" s="6"/>
      <c r="F154" s="6">
        <f t="shared" si="21"/>
        <v>18.7888719585238</v>
      </c>
      <c r="G154" s="6">
        <f t="shared" si="22"/>
        <v>9.251936177401605</v>
      </c>
      <c r="H154" s="6">
        <f t="shared" si="24"/>
        <v>42371.5</v>
      </c>
      <c r="I154" s="6">
        <f t="shared" si="23"/>
        <v>96153.2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1352.8</v>
      </c>
      <c r="I156" s="6">
        <f t="shared" si="23"/>
        <v>13677.4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</f>
        <v>98.8</v>
      </c>
      <c r="E160" s="24"/>
      <c r="F160" s="6">
        <f>D160/B160*100</f>
        <v>5.987878787878788</v>
      </c>
      <c r="G160" s="6">
        <f t="shared" si="22"/>
        <v>2.6567710013983</v>
      </c>
      <c r="H160" s="6">
        <f t="shared" si="24"/>
        <v>1551.2</v>
      </c>
      <c r="I160" s="6">
        <f t="shared" si="23"/>
        <v>3620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235376.49999999997</v>
      </c>
      <c r="E161" s="25"/>
      <c r="F161" s="3">
        <f>D161/B161*100</f>
        <v>64.3797009190477</v>
      </c>
      <c r="G161" s="3">
        <f t="shared" si="22"/>
        <v>22.96300762313337</v>
      </c>
      <c r="H161" s="3">
        <f>B161-D161</f>
        <v>130230.19999999998</v>
      </c>
      <c r="I161" s="3">
        <f t="shared" si="23"/>
        <v>789648.2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222157.4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222157.4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2015-04-06T05:12:19Z</dcterms:modified>
  <cp:category/>
  <cp:version/>
  <cp:contentType/>
  <cp:contentStatus/>
</cp:coreProperties>
</file>